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s://dyade365-my.sharepoint.com/personal/peter_de_vette_dyade_nl/Documents/"/>
    </mc:Choice>
  </mc:AlternateContent>
  <xr:revisionPtr revIDLastSave="0" documentId="8_{15AA2E89-6898-494C-95BB-55EBA591FF0D}" xr6:coauthVersionLast="47" xr6:coauthVersionMax="47" xr10:uidLastSave="{00000000-0000-0000-0000-000000000000}"/>
  <bookViews>
    <workbookView xWindow="-120" yWindow="-120" windowWidth="38640" windowHeight="21240" xr2:uid="{00000000-000D-0000-FFFF-FFFF00000000}"/>
  </bookViews>
  <sheets>
    <sheet name="dzi 57eo P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 l="1"/>
  <c r="N40" i="1"/>
  <c r="N22" i="1" l="1"/>
  <c r="N21" i="1" l="1"/>
  <c r="N19" i="1"/>
  <c r="N20" i="1" s="1"/>
  <c r="D20" i="1" s="1"/>
  <c r="H39" i="1" l="1"/>
  <c r="D29" i="1"/>
  <c r="D30" i="1" l="1"/>
  <c r="D34" i="1" s="1"/>
  <c r="D43" i="1"/>
  <c r="H43" i="1" l="1"/>
  <c r="E19" i="1"/>
  <c r="E14" i="1"/>
  <c r="L26" i="1" l="1"/>
  <c r="L16" i="1"/>
  <c r="L14" i="1"/>
  <c r="F40" i="1" l="1"/>
  <c r="F42" i="1"/>
  <c r="E16" i="1"/>
  <c r="F43" i="1" l="1"/>
  <c r="J34" i="1"/>
  <c r="J35" i="1"/>
  <c r="D33" i="1"/>
  <c r="D35" i="1" l="1"/>
  <c r="L33" i="1" l="1"/>
  <c r="H35" i="1" s="1"/>
  <c r="H34" i="1"/>
  <c r="N34" i="1" s="1"/>
  <c r="D36" i="1"/>
  <c r="E24" i="1" s="1"/>
  <c r="N35" i="1" l="1"/>
  <c r="O34" i="1"/>
  <c r="O35" i="1"/>
  <c r="H33" i="1"/>
  <c r="O33" i="1" s="1"/>
  <c r="H36" i="1" l="1"/>
  <c r="J36" i="1" s="1"/>
  <c r="N33" i="1"/>
</calcChain>
</file>

<file path=xl/sharedStrings.xml><?xml version="1.0" encoding="utf-8"?>
<sst xmlns="http://schemas.openxmlformats.org/spreadsheetml/2006/main" count="61" uniqueCount="48">
  <si>
    <t>Naam werknemer:</t>
  </si>
  <si>
    <t>Geboortedatum:</t>
  </si>
  <si>
    <t>Peildatum overgangsrecht:</t>
  </si>
  <si>
    <t>basisbudget</t>
  </si>
  <si>
    <t>Totaal senioren verlof:</t>
  </si>
  <si>
    <t>uur</t>
  </si>
  <si>
    <t>Kortingspercentage:</t>
  </si>
  <si>
    <t>Functieschaal:</t>
  </si>
  <si>
    <t>Leeftijd op peildatum:</t>
  </si>
  <si>
    <t>Leeftijd op datum ingang:</t>
  </si>
  <si>
    <t>Anders</t>
  </si>
  <si>
    <t>Schaal 1 t/m 8</t>
  </si>
  <si>
    <t>Ja</t>
  </si>
  <si>
    <t>Nee</t>
  </si>
  <si>
    <t>Werkgeversnummer:</t>
  </si>
  <si>
    <t>Naam werkgever:</t>
  </si>
  <si>
    <t>Heeft u recht op overgangsrecht BAPO?¹</t>
  </si>
  <si>
    <t>Gewenste datum ingang:²</t>
  </si>
  <si>
    <t>overgangsrecht¹</t>
  </si>
  <si>
    <t>Berekening recht duurzame inzetbaarheid oudere werknemer primair onderwijs</t>
  </si>
  <si>
    <t>Hoeveel uur wilt u in totaal opnemen?</t>
  </si>
  <si>
    <t>Werktijdfactor op gewenste datum ingang:</t>
  </si>
  <si>
    <t>¹ U heeft recht op overgangsrecht indien u op 30 september 2014 BAPO-verlof geniet</t>
  </si>
  <si>
    <t xml:space="preserve">   Indien u gedurende het schooljaar de leeftijd van 57 jaar bereikt kan de wijziging ingaan op de 1e van de maand volgend op de maand waarin de leeftijd van 57 jaar wordt bereikt.</t>
  </si>
  <si>
    <t>Gewenste opname per schooljaar:</t>
  </si>
  <si>
    <t>Maximaal recht per schooljaar:³</t>
  </si>
  <si>
    <t>bijzonder budget</t>
  </si>
  <si>
    <t>³ Vanaf uw AOW-leeftijd heeft u geen recht meer op het bijzonder budget en/of overgangsrecht.</t>
  </si>
  <si>
    <t>Zet u zoveel mogelijk  uw basisbudget in voor het verlof?</t>
  </si>
  <si>
    <t>&lt;- Dit hulpveld is nodig omdat anders de berekening in HRSS niet goed gaat.</t>
  </si>
  <si>
    <t>² Een wijziging van het op te nemen aantal uren kan alleen met ingang van het schooljaar (1 augustus) plaatsvinden.</t>
  </si>
  <si>
    <t>Gespaard bapoverlof (oude regeling)</t>
  </si>
  <si>
    <t>Gespaard basisbudget</t>
  </si>
  <si>
    <t>Totaal</t>
  </si>
  <si>
    <t xml:space="preserve">  korting</t>
  </si>
  <si>
    <t>einde schooljaar</t>
  </si>
  <si>
    <t>leeftijd einde schooljaar</t>
  </si>
  <si>
    <t>wanneer 57</t>
  </si>
  <si>
    <t>Werkelijke datum van ingang:</t>
  </si>
  <si>
    <t>1 maand later</t>
  </si>
  <si>
    <t>Opname gespaarde uren</t>
  </si>
  <si>
    <t>Einddatum opname</t>
  </si>
  <si>
    <t>Gespaard bijzonder budget voor oudere werknemers</t>
  </si>
  <si>
    <r>
      <rPr>
        <vertAlign val="superscript"/>
        <sz val="11"/>
        <color theme="1"/>
        <rFont val="Arial"/>
        <family val="2"/>
      </rPr>
      <t>4</t>
    </r>
    <r>
      <rPr>
        <sz val="11"/>
        <color theme="1"/>
        <rFont val="Arial"/>
        <family val="2"/>
      </rPr>
      <t xml:space="preserve"> Indien er geen sprake is van overgangsrecht, moet eerst het bijzondere budget</t>
    </r>
    <r>
      <rPr>
        <b/>
        <u/>
        <sz val="11"/>
        <color theme="1"/>
        <rFont val="Arial"/>
        <family val="2"/>
      </rPr>
      <t xml:space="preserve"> volledig</t>
    </r>
    <r>
      <rPr>
        <sz val="11"/>
        <color theme="1"/>
        <rFont val="Arial"/>
        <family val="2"/>
      </rPr>
      <t xml:space="preserve"> worden opgenomen, voor de uren uit het basisbudget als verlof kunnen worden opgenomen.</t>
    </r>
  </si>
  <si>
    <r>
      <t>uur</t>
    </r>
    <r>
      <rPr>
        <vertAlign val="superscript"/>
        <sz val="11"/>
        <color theme="1"/>
        <rFont val="Arial"/>
        <family val="2"/>
      </rPr>
      <t>4</t>
    </r>
  </si>
  <si>
    <t>Totaal aantal uur is hoger dan 340 uur per jaar. Pas het aantal gespaarde uren aan dat u jaarlijks wilt opnemen.</t>
  </si>
  <si>
    <t>Personeelsnummer:</t>
  </si>
  <si>
    <t xml:space="preserve">  Versie 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</si>
</sst>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3]d\ mmmm\ yyyy;@"/>
    <numFmt numFmtId="165" formatCode="0.0000"/>
    <numFmt numFmtId="166" formatCode="mmm"/>
  </numFmts>
  <fonts count="9" x14ac:knownFonts="1">
    <font>
      <sz val="11"/>
      <color theme="1"/>
      <name val="Arial"/>
      <family val="2"/>
    </font>
    <font>
      <b/>
      <sz val="11"/>
      <color rgb="FFFF0000"/>
      <name val="Arial"/>
      <family val="2"/>
    </font>
    <font>
      <sz val="10"/>
      <color theme="1"/>
      <name val="Arial"/>
      <family val="2"/>
    </font>
    <font>
      <b/>
      <sz val="16"/>
      <color theme="1"/>
      <name val="Arial"/>
      <family val="2"/>
    </font>
    <font>
      <sz val="11"/>
      <name val="Calibri"/>
      <family val="2"/>
    </font>
    <font>
      <sz val="11"/>
      <name val="Arial"/>
      <family val="2"/>
    </font>
    <font>
      <b/>
      <u/>
      <sz val="11"/>
      <color theme="1"/>
      <name val="Arial"/>
      <family val="2"/>
    </font>
    <font>
      <vertAlign val="superscript"/>
      <sz val="11"/>
      <color theme="1"/>
      <name val="Arial"/>
      <family val="2"/>
    </font>
    <font>
      <sz val="11"/>
      <color theme="0" tint="-0.24997711111789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s>
  <borders count="15">
    <border>
      <left/>
      <right/>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4" fillId="0" borderId="0">
      <alignment vertical="top" wrapText="1"/>
      <protection locked="0"/>
    </xf>
  </cellStyleXfs>
  <cellXfs count="58">
    <xf numFmtId="0" fontId="0" fillId="0" borderId="0" xfId="0"/>
    <xf numFmtId="0" fontId="0" fillId="2" borderId="0" xfId="0" applyFill="1" applyProtection="1">
      <protection hidden="1"/>
    </xf>
    <xf numFmtId="164" fontId="0" fillId="2" borderId="0" xfId="0" applyNumberFormat="1" applyFill="1" applyProtection="1">
      <protection hidden="1"/>
    </xf>
    <xf numFmtId="14" fontId="0" fillId="2" borderId="0" xfId="0" applyNumberFormat="1" applyFill="1" applyProtection="1">
      <protection hidden="1"/>
    </xf>
    <xf numFmtId="10" fontId="0" fillId="2" borderId="0" xfId="0" applyNumberFormat="1" applyFill="1" applyProtection="1">
      <protection hidden="1"/>
    </xf>
    <xf numFmtId="0" fontId="0" fillId="2" borderId="0" xfId="0" applyFill="1"/>
    <xf numFmtId="0" fontId="2" fillId="2" borderId="0" xfId="0" applyFont="1" applyFill="1" applyAlignment="1" applyProtection="1">
      <alignment vertical="center" wrapText="1"/>
      <protection hidden="1"/>
    </xf>
    <xf numFmtId="0" fontId="0" fillId="2" borderId="0" xfId="0" applyFill="1" applyAlignment="1" applyProtection="1">
      <alignment vertical="center" wrapText="1"/>
      <protection hidden="1"/>
    </xf>
    <xf numFmtId="2" fontId="0" fillId="2" borderId="0" xfId="0" applyNumberFormat="1" applyFill="1" applyProtection="1">
      <protection hidden="1"/>
    </xf>
    <xf numFmtId="0" fontId="0" fillId="2" borderId="1" xfId="0" applyFill="1" applyBorder="1" applyProtection="1">
      <protection hidden="1"/>
    </xf>
    <xf numFmtId="0" fontId="1" fillId="2" borderId="0" xfId="0" applyFont="1" applyFill="1" applyProtection="1">
      <protection hidden="1"/>
    </xf>
    <xf numFmtId="14" fontId="0" fillId="2" borderId="0" xfId="0" applyNumberFormat="1" applyFill="1" applyAlignment="1" applyProtection="1">
      <alignment horizontal="right"/>
      <protection hidden="1"/>
    </xf>
    <xf numFmtId="3" fontId="0" fillId="2" borderId="0" xfId="0" applyNumberFormat="1" applyFill="1" applyAlignment="1" applyProtection="1">
      <alignment horizontal="right"/>
      <protection hidden="1"/>
    </xf>
    <xf numFmtId="0" fontId="1" fillId="2" borderId="0" xfId="0" applyFont="1" applyFill="1" applyAlignment="1" applyProtection="1">
      <alignment horizontal="left"/>
      <protection hidden="1"/>
    </xf>
    <xf numFmtId="14" fontId="0" fillId="0" borderId="2" xfId="0" applyNumberFormat="1" applyBorder="1" applyProtection="1">
      <protection locked="0"/>
    </xf>
    <xf numFmtId="2" fontId="0" fillId="3" borderId="2" xfId="0" applyNumberFormat="1" applyFill="1" applyBorder="1" applyProtection="1">
      <protection locked="0" hidden="1"/>
    </xf>
    <xf numFmtId="165" fontId="0" fillId="3" borderId="2" xfId="0" applyNumberFormat="1" applyFill="1" applyBorder="1" applyProtection="1">
      <protection locked="0" hidden="1"/>
    </xf>
    <xf numFmtId="14" fontId="0" fillId="3" borderId="2" xfId="0" applyNumberFormat="1" applyFill="1" applyBorder="1" applyAlignment="1" applyProtection="1">
      <alignment vertical="top"/>
      <protection locked="0" hidden="1"/>
    </xf>
    <xf numFmtId="0" fontId="5" fillId="0" borderId="3" xfId="1" applyFont="1" applyBorder="1" applyAlignment="1">
      <alignment horizontal="left" wrapText="1"/>
      <protection locked="0"/>
    </xf>
    <xf numFmtId="14" fontId="0" fillId="3" borderId="2" xfId="0" applyNumberFormat="1" applyFill="1" applyBorder="1" applyAlignment="1" applyProtection="1">
      <alignment horizontal="left" vertical="top"/>
      <protection locked="0" hidden="1"/>
    </xf>
    <xf numFmtId="0" fontId="0" fillId="3" borderId="2" xfId="0" applyFill="1" applyBorder="1" applyAlignment="1" applyProtection="1">
      <alignment horizontal="left"/>
      <protection locked="0" hidden="1"/>
    </xf>
    <xf numFmtId="0" fontId="0" fillId="3" borderId="2" xfId="0" applyFill="1" applyBorder="1" applyProtection="1">
      <protection locked="0" hidden="1"/>
    </xf>
    <xf numFmtId="0" fontId="0" fillId="2" borderId="7" xfId="0" applyFill="1" applyBorder="1" applyProtection="1">
      <protection hidden="1"/>
    </xf>
    <xf numFmtId="0" fontId="0" fillId="2" borderId="8" xfId="0" applyFill="1" applyBorder="1"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2" xfId="0" applyFill="1" applyBorder="1" applyProtection="1">
      <protection hidden="1"/>
    </xf>
    <xf numFmtId="0" fontId="0" fillId="2" borderId="13" xfId="0" applyFill="1" applyBorder="1" applyProtection="1">
      <protection hidden="1"/>
    </xf>
    <xf numFmtId="0" fontId="0" fillId="2" borderId="14" xfId="0" applyFill="1" applyBorder="1" applyProtection="1">
      <protection hidden="1"/>
    </xf>
    <xf numFmtId="2" fontId="0" fillId="3" borderId="2" xfId="0" applyNumberFormat="1" applyFill="1" applyBorder="1" applyProtection="1">
      <protection locked="0"/>
    </xf>
    <xf numFmtId="2" fontId="0" fillId="2" borderId="11" xfId="0" applyNumberFormat="1" applyFill="1" applyBorder="1" applyAlignment="1" applyProtection="1">
      <alignment horizontal="left"/>
      <protection hidden="1"/>
    </xf>
    <xf numFmtId="2" fontId="0" fillId="2" borderId="0" xfId="0" applyNumberFormat="1" applyFill="1" applyAlignment="1" applyProtection="1">
      <alignment horizontal="left"/>
      <protection hidden="1"/>
    </xf>
    <xf numFmtId="14" fontId="1" fillId="2" borderId="0" xfId="0" applyNumberFormat="1" applyFont="1" applyFill="1" applyAlignment="1" applyProtection="1">
      <alignment horizontal="left"/>
      <protection hidden="1"/>
    </xf>
    <xf numFmtId="166" fontId="1" fillId="2" borderId="0" xfId="0" applyNumberFormat="1" applyFont="1" applyFill="1" applyAlignment="1" applyProtection="1">
      <alignment horizontal="left"/>
      <protection hidden="1"/>
    </xf>
    <xf numFmtId="14" fontId="5" fillId="2" borderId="0" xfId="0" applyNumberFormat="1" applyFont="1" applyFill="1" applyAlignment="1" applyProtection="1">
      <alignment horizontal="left"/>
      <protection hidden="1"/>
    </xf>
    <xf numFmtId="0" fontId="5" fillId="2" borderId="0" xfId="0" applyFont="1" applyFill="1" applyAlignment="1" applyProtection="1">
      <alignment horizontal="left"/>
      <protection hidden="1"/>
    </xf>
    <xf numFmtId="10" fontId="0" fillId="2" borderId="0" xfId="0" applyNumberFormat="1" applyFill="1" applyAlignment="1" applyProtection="1">
      <alignment horizontal="right"/>
      <protection hidden="1"/>
    </xf>
    <xf numFmtId="2" fontId="0" fillId="2" borderId="0" xfId="0" applyNumberFormat="1" applyFill="1" applyAlignment="1" applyProtection="1">
      <alignment horizontal="right"/>
      <protection hidden="1"/>
    </xf>
    <xf numFmtId="2" fontId="0" fillId="2" borderId="1" xfId="0" applyNumberFormat="1" applyFill="1" applyBorder="1" applyAlignment="1" applyProtection="1">
      <alignment horizontal="right"/>
      <protection hidden="1"/>
    </xf>
    <xf numFmtId="2" fontId="0" fillId="4" borderId="0" xfId="0" applyNumberFormat="1" applyFill="1" applyAlignment="1" applyProtection="1">
      <alignment horizontal="right"/>
      <protection hidden="1"/>
    </xf>
    <xf numFmtId="10" fontId="5" fillId="2" borderId="1" xfId="0" applyNumberFormat="1" applyFont="1" applyFill="1" applyBorder="1" applyAlignment="1" applyProtection="1">
      <alignment horizontal="right"/>
      <protection hidden="1"/>
    </xf>
    <xf numFmtId="0" fontId="0" fillId="2" borderId="0" xfId="0" applyFill="1" applyAlignment="1" applyProtection="1">
      <alignment horizontal="center"/>
      <protection hidden="1"/>
    </xf>
    <xf numFmtId="0" fontId="0" fillId="2" borderId="1" xfId="0" applyFill="1" applyBorder="1" applyAlignment="1" applyProtection="1">
      <alignment horizontal="center"/>
      <protection hidden="1"/>
    </xf>
    <xf numFmtId="0" fontId="8" fillId="2" borderId="0" xfId="0" applyFont="1" applyFill="1" applyProtection="1">
      <protection hidden="1"/>
    </xf>
    <xf numFmtId="0" fontId="1" fillId="2" borderId="11" xfId="0" applyFont="1" applyFill="1" applyBorder="1" applyProtection="1">
      <protection hidden="1"/>
    </xf>
    <xf numFmtId="10" fontId="1" fillId="2" borderId="11" xfId="0" applyNumberFormat="1" applyFont="1" applyFill="1" applyBorder="1" applyProtection="1">
      <protection hidden="1"/>
    </xf>
    <xf numFmtId="9" fontId="0" fillId="2" borderId="0" xfId="0" applyNumberFormat="1" applyFill="1" applyProtection="1">
      <protection hidden="1"/>
    </xf>
    <xf numFmtId="0" fontId="0" fillId="2" borderId="0" xfId="0" applyFill="1" applyAlignment="1" applyProtection="1">
      <alignment horizontal="left"/>
      <protection hidden="1"/>
    </xf>
    <xf numFmtId="0" fontId="3" fillId="2"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0" fillId="3" borderId="4" xfId="0" applyFill="1" applyBorder="1" applyProtection="1">
      <protection locked="0" hidden="1"/>
    </xf>
    <xf numFmtId="0" fontId="0" fillId="3" borderId="5" xfId="0" applyFill="1" applyBorder="1" applyProtection="1">
      <protection locked="0" hidden="1"/>
    </xf>
    <xf numFmtId="0" fontId="0" fillId="0" borderId="5" xfId="0" applyBorder="1" applyProtection="1">
      <protection locked="0"/>
    </xf>
    <xf numFmtId="0" fontId="0" fillId="0" borderId="6" xfId="0" applyBorder="1" applyProtection="1">
      <protection locked="0"/>
    </xf>
    <xf numFmtId="0" fontId="0" fillId="3" borderId="4" xfId="0" applyFill="1" applyBorder="1" applyAlignment="1" applyProtection="1">
      <alignment horizontal="left"/>
      <protection locked="0" hidden="1"/>
    </xf>
    <xf numFmtId="0" fontId="0" fillId="3" borderId="5" xfId="0" applyFill="1" applyBorder="1" applyAlignment="1" applyProtection="1">
      <alignment horizontal="left"/>
      <protection locked="0" hidden="1"/>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cellXfs>
  <cellStyles count="2">
    <cellStyle name="Normal" xfId="1" xr:uid="{00000000-0005-0000-0000-000000000000}"/>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333375</xdr:colOff>
      <xdr:row>0</xdr:row>
      <xdr:rowOff>438150</xdr:rowOff>
    </xdr:from>
    <xdr:to>
      <xdr:col>8</xdr:col>
      <xdr:colOff>228600</xdr:colOff>
      <xdr:row>2</xdr:row>
      <xdr:rowOff>47625</xdr:rowOff>
    </xdr:to>
    <xdr:pic>
      <xdr:nvPicPr>
        <xdr:cNvPr id="2" name="Afbeelding 4" descr="logo-Dyade_-onderwijsbedrijfsvoering-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438150"/>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Q51"/>
  <sheetViews>
    <sheetView showGridLines="0" showRowColHeaders="0" tabSelected="1" workbookViewId="0">
      <selection activeCell="D14" sqref="D14"/>
    </sheetView>
  </sheetViews>
  <sheetFormatPr defaultColWidth="9" defaultRowHeight="14.25" x14ac:dyDescent="0.2"/>
  <cols>
    <col min="1" max="1" width="1.75" style="1" customWidth="1"/>
    <col min="2" max="2" width="1.625" style="1" customWidth="1"/>
    <col min="3" max="3" width="47.125" style="1" customWidth="1"/>
    <col min="4" max="4" width="25.25" style="1" customWidth="1"/>
    <col min="5" max="5" width="4.625" style="1" customWidth="1"/>
    <col min="6" max="6" width="10.375" style="1" customWidth="1"/>
    <col min="7" max="7" width="7.5" style="1" customWidth="1"/>
    <col min="8" max="8" width="12.75" style="1" customWidth="1"/>
    <col min="9" max="9" width="6.125" style="1" customWidth="1"/>
    <col min="10" max="10" width="17.75" style="1" customWidth="1"/>
    <col min="11" max="11" width="31.625" style="1" customWidth="1"/>
    <col min="12" max="12" width="9" style="1" hidden="1" customWidth="1"/>
    <col min="13" max="13" width="62" style="1" hidden="1" customWidth="1"/>
    <col min="14" max="14" width="11.375" style="1" hidden="1" customWidth="1"/>
    <col min="15" max="17" width="9" style="1" hidden="1" customWidth="1"/>
    <col min="18" max="16384" width="9" style="1"/>
  </cols>
  <sheetData>
    <row r="1" spans="3:14" ht="59.25" customHeight="1" x14ac:dyDescent="0.2">
      <c r="C1" s="48" t="s">
        <v>19</v>
      </c>
      <c r="D1" s="49"/>
      <c r="E1" s="49"/>
      <c r="I1" s="5"/>
      <c r="J1" s="5"/>
    </row>
    <row r="2" spans="3:14" ht="16.5" customHeight="1" x14ac:dyDescent="0.2">
      <c r="C2" s="6" t="s">
        <v>47</v>
      </c>
      <c r="D2" s="7"/>
      <c r="E2" s="7"/>
      <c r="I2" s="5"/>
      <c r="J2" s="5"/>
    </row>
    <row r="4" spans="3:14" x14ac:dyDescent="0.2">
      <c r="C4" s="1" t="s">
        <v>14</v>
      </c>
      <c r="D4" s="21"/>
    </row>
    <row r="5" spans="3:14" ht="9.9499999999999993" customHeight="1" x14ac:dyDescent="0.2"/>
    <row r="6" spans="3:14" x14ac:dyDescent="0.2">
      <c r="C6" s="1" t="s">
        <v>15</v>
      </c>
      <c r="D6" s="50"/>
      <c r="E6" s="51"/>
      <c r="F6" s="51"/>
      <c r="G6" s="52"/>
      <c r="H6" s="53"/>
    </row>
    <row r="8" spans="3:14" x14ac:dyDescent="0.2">
      <c r="C8" s="1" t="s">
        <v>46</v>
      </c>
      <c r="D8" s="20"/>
      <c r="N8" s="1" t="s">
        <v>12</v>
      </c>
    </row>
    <row r="9" spans="3:14" ht="9.9499999999999993" customHeight="1" x14ac:dyDescent="0.2">
      <c r="N9" s="1" t="s">
        <v>13</v>
      </c>
    </row>
    <row r="10" spans="3:14" x14ac:dyDescent="0.2">
      <c r="C10" s="1" t="s">
        <v>0</v>
      </c>
      <c r="D10" s="54"/>
      <c r="E10" s="55"/>
      <c r="F10" s="55"/>
      <c r="G10" s="56"/>
      <c r="H10" s="57"/>
      <c r="L10" s="1">
        <v>1</v>
      </c>
    </row>
    <row r="11" spans="3:14" ht="9.9499999999999993" customHeight="1" x14ac:dyDescent="0.2">
      <c r="N11" s="1" t="s">
        <v>11</v>
      </c>
    </row>
    <row r="12" spans="3:14" x14ac:dyDescent="0.2">
      <c r="C12" s="1" t="s">
        <v>1</v>
      </c>
      <c r="D12" s="19"/>
      <c r="H12" s="3"/>
      <c r="N12" s="1" t="s">
        <v>10</v>
      </c>
    </row>
    <row r="13" spans="3:14" ht="9.9499999999999993" customHeight="1" x14ac:dyDescent="0.2">
      <c r="D13" s="3"/>
    </row>
    <row r="14" spans="3:14" ht="15" x14ac:dyDescent="0.25">
      <c r="C14" s="1" t="s">
        <v>7</v>
      </c>
      <c r="D14" s="18" t="s">
        <v>10</v>
      </c>
      <c r="E14" s="13" t="str">
        <f>IF(AND(D22&gt;0,D14="")," Geef de functieschaal op","")</f>
        <v/>
      </c>
      <c r="F14" s="13"/>
      <c r="G14" s="13"/>
      <c r="H14" s="32"/>
      <c r="I14" s="13"/>
      <c r="J14" s="13"/>
      <c r="K14" s="13"/>
      <c r="L14" s="1">
        <f>IF(D14="",1,IF(D14="Schaal 1 t/m 8",2,3))</f>
        <v>3</v>
      </c>
    </row>
    <row r="15" spans="3:14" ht="9.9499999999999993" customHeight="1" x14ac:dyDescent="0.2"/>
    <row r="16" spans="3:14" ht="15" x14ac:dyDescent="0.25">
      <c r="C16" s="1" t="s">
        <v>16</v>
      </c>
      <c r="D16" s="18" t="s">
        <v>13</v>
      </c>
      <c r="E16" s="13" t="str">
        <f>IF(L16=2,IF(D29&lt;52,"  Foutief ingevuld: De leeftijd op de peildatum is kleiner dan 52 jaar",""),"")</f>
        <v/>
      </c>
      <c r="F16" s="13"/>
      <c r="G16" s="13"/>
      <c r="H16" s="32"/>
      <c r="I16" s="13"/>
      <c r="J16" s="13"/>
      <c r="K16" s="13"/>
      <c r="L16" s="1">
        <f>IF(D16="",1,IF(D16="Ja",2,3))</f>
        <v>3</v>
      </c>
    </row>
    <row r="17" spans="3:15" ht="9.9499999999999993" customHeight="1" x14ac:dyDescent="0.2">
      <c r="D17" s="2"/>
    </row>
    <row r="18" spans="3:15" ht="5.0999999999999996" customHeight="1" x14ac:dyDescent="0.2">
      <c r="D18" s="2"/>
    </row>
    <row r="19" spans="3:15" ht="14.25" customHeight="1" x14ac:dyDescent="0.25">
      <c r="C19" s="1" t="s">
        <v>17</v>
      </c>
      <c r="D19" s="17"/>
      <c r="E19" s="13" t="str">
        <f>IF(AND(D22&gt;0,D19="")," Geef de gewenste datum ingang op","")</f>
        <v/>
      </c>
      <c r="F19" s="13"/>
      <c r="G19" s="13"/>
      <c r="H19" s="13"/>
      <c r="I19" s="13"/>
      <c r="M19" s="35" t="s">
        <v>35</v>
      </c>
      <c r="N19" s="34">
        <f>DATE(IF(MONTH(D19)&lt;8,YEAR(D19),YEAR(D19)+1),7,31)</f>
        <v>213</v>
      </c>
    </row>
    <row r="20" spans="3:15" ht="14.25" customHeight="1" x14ac:dyDescent="0.2">
      <c r="C20" s="1" t="s">
        <v>38</v>
      </c>
      <c r="D20" s="3" t="str">
        <f>IF(ISBLANK(D19),"",IF(AND(N20=57,D19&lt;=N22),DATE(YEAR(N21),MONTH(N21)+1,1),IF(AND(MONTH(D19)=8,DAY(D19)=1,D19,DATE(YEAR(N19),8,1)),D19,DATE(YEAR(N19),8,1))))</f>
        <v/>
      </c>
      <c r="M20" s="1" t="s">
        <v>36</v>
      </c>
      <c r="N20" s="1">
        <f>DATEDIF(D12,N19,"y")</f>
        <v>0</v>
      </c>
    </row>
    <row r="21" spans="3:15" ht="18" customHeight="1" x14ac:dyDescent="0.2">
      <c r="D21" s="2"/>
      <c r="M21" s="1" t="s">
        <v>37</v>
      </c>
      <c r="N21" s="3">
        <f>EDATE(D12,684)</f>
        <v>20820</v>
      </c>
    </row>
    <row r="22" spans="3:15" ht="14.25" customHeight="1" x14ac:dyDescent="0.2">
      <c r="C22" s="1" t="s">
        <v>21</v>
      </c>
      <c r="D22" s="16"/>
      <c r="H22" s="3"/>
      <c r="M22" s="1" t="s">
        <v>39</v>
      </c>
      <c r="N22" s="3">
        <f>EDATE(D12,685)</f>
        <v>20851</v>
      </c>
    </row>
    <row r="23" spans="3:15" ht="9.9499999999999993" customHeight="1" x14ac:dyDescent="0.2">
      <c r="D23" s="2"/>
    </row>
    <row r="24" spans="3:15" ht="14.25" customHeight="1" x14ac:dyDescent="0.25">
      <c r="C24" s="1" t="s">
        <v>20</v>
      </c>
      <c r="D24" s="15"/>
      <c r="E24" s="13" t="str">
        <f>IF(D12="","",IF(D22&gt;0,IF(D33-D36=0,"  Op grond van uw geboortedatum en/of werktijdfactor heeft u op de gewenste datum ingang geen recht op ouderenverlof",IF(D36&lt;45,"   U heeft geen recht op ouderenverlof; Deze dient minimaal 45 uur te bedragen",IF(D24&gt;D36," U heeft meer uren opgevoerd dan waar u maximaal recht op heeft",""))),""))</f>
        <v/>
      </c>
      <c r="F24" s="13"/>
      <c r="G24" s="13"/>
      <c r="H24" s="33"/>
      <c r="I24" s="13"/>
      <c r="J24" s="13"/>
      <c r="K24" s="13"/>
      <c r="L24" s="10"/>
      <c r="M24" s="10"/>
      <c r="N24" s="10"/>
      <c r="O24" s="10"/>
    </row>
    <row r="25" spans="3:15" ht="9.9499999999999993" customHeight="1" x14ac:dyDescent="0.2">
      <c r="D25" s="2"/>
    </row>
    <row r="26" spans="3:15" ht="14.25" customHeight="1" x14ac:dyDescent="0.2">
      <c r="C26" s="1" t="s">
        <v>28</v>
      </c>
      <c r="D26" s="14" t="s">
        <v>12</v>
      </c>
      <c r="L26" s="1">
        <f>IF(D26="",1,IF(D26="Ja",2,3))</f>
        <v>2</v>
      </c>
    </row>
    <row r="27" spans="3:15" ht="14.25" customHeight="1" x14ac:dyDescent="0.2">
      <c r="D27" s="2"/>
    </row>
    <row r="28" spans="3:15" x14ac:dyDescent="0.2">
      <c r="C28" s="1" t="s">
        <v>2</v>
      </c>
      <c r="D28" s="11">
        <v>41912</v>
      </c>
    </row>
    <row r="29" spans="3:15" ht="13.5" customHeight="1" x14ac:dyDescent="0.2">
      <c r="C29" s="1" t="s">
        <v>8</v>
      </c>
      <c r="D29" s="12">
        <f>IF(OR(ISERROR(D12),ISBLANK(D12)),0,FLOOR(YEARFRAC($D12,D28,1),1))</f>
        <v>0</v>
      </c>
    </row>
    <row r="30" spans="3:15" x14ac:dyDescent="0.2">
      <c r="C30" s="1" t="s">
        <v>9</v>
      </c>
      <c r="D30" s="12">
        <f>IF(OR(ISERROR(D12),ISBLANK(D12),D20=""),0,FLOOR(YEARFRAC($D12,D20,1),1))</f>
        <v>0</v>
      </c>
    </row>
    <row r="32" spans="3:15" x14ac:dyDescent="0.2">
      <c r="D32" s="47" t="s">
        <v>25</v>
      </c>
      <c r="E32" s="47"/>
      <c r="F32" s="47" t="s">
        <v>24</v>
      </c>
      <c r="G32" s="47"/>
      <c r="H32" s="47"/>
      <c r="J32" s="1" t="s">
        <v>6</v>
      </c>
    </row>
    <row r="33" spans="2:15" ht="16.5" x14ac:dyDescent="0.2">
      <c r="C33" s="1" t="s">
        <v>3</v>
      </c>
      <c r="D33" s="37">
        <f>ROUND(40*$D$22,2)</f>
        <v>0</v>
      </c>
      <c r="E33" s="41" t="s">
        <v>5</v>
      </c>
      <c r="H33" s="39">
        <f>IF(AND(L26=2,L16=2),IF(D24&lt;(D33+D34),ROUND(D24*0.235294118,2),IF(D34=0,IF(D24&lt;(D33+D35),ROUND(D24*0.235294118,2),D33),D33)),IF(D24-H34-H35&gt;0,D24-H34-H35,0))</f>
        <v>0</v>
      </c>
      <c r="I33" s="41" t="s">
        <v>44</v>
      </c>
      <c r="J33" s="36">
        <v>0</v>
      </c>
      <c r="L33" s="1">
        <f>IF(D34=0,IF(D24&lt;(D33+D35),ROUND(D24*0.235294118,2),D33),D33)</f>
        <v>0</v>
      </c>
      <c r="M33" s="1" t="s">
        <v>29</v>
      </c>
      <c r="N33" s="1" t="str">
        <f>IF(H33&gt;0,1907,"")</f>
        <v/>
      </c>
      <c r="O33" s="1" t="str">
        <f>IF(H33&gt;0,H33,"")</f>
        <v/>
      </c>
    </row>
    <row r="34" spans="2:15" x14ac:dyDescent="0.2">
      <c r="C34" s="1" t="s">
        <v>26</v>
      </c>
      <c r="D34" s="37">
        <f>IF(D22*130&lt;45,0,IF($D$30&gt;56,ROUND(130*$D$22,2),IF($D$29&gt;55,IF(L16=2,ROUND(130*$D$22,2),0),0)))</f>
        <v>0</v>
      </c>
      <c r="E34" s="41" t="s">
        <v>5</v>
      </c>
      <c r="H34" s="39">
        <f>IF(D34=0,0,IF(AND(L26=2,L16=2),IF(D24&gt;(D33+D34),D34,ROUND(D24*0.764705882,2)),IF(D24-D34-D35&gt;0,D34,IF(D24-D35&gt;0,D24-D35,0))))</f>
        <v>0</v>
      </c>
      <c r="I34" s="41" t="s">
        <v>5</v>
      </c>
      <c r="J34" s="36">
        <f>IF(L14=2,0.4,0.5)</f>
        <v>0.5</v>
      </c>
      <c r="N34" s="1" t="str">
        <f>IF(H34&gt;0,1904,"")</f>
        <v/>
      </c>
      <c r="O34" s="1" t="str">
        <f>IF(H34&gt;0,H34,"")</f>
        <v/>
      </c>
    </row>
    <row r="35" spans="2:15" ht="15" thickBot="1" x14ac:dyDescent="0.25">
      <c r="C35" s="1" t="s">
        <v>18</v>
      </c>
      <c r="D35" s="37">
        <f>IF(L16=2,IF(D29&gt;55,ROUND(170*$D$22,2),IF(D29&gt;51,IF(D30&lt;57,ROUND(130*$D$22,2),0),0)),0)</f>
        <v>0</v>
      </c>
      <c r="E35" s="41" t="s">
        <v>5</v>
      </c>
      <c r="H35" s="39">
        <f>IF(AND(L26=2,L16=2),IF(D34=0,D24-L33,IF(D24&gt;(D33+D34),D24-D33-D34,0)), IF(D24&lt;D35,D24,D35))</f>
        <v>0</v>
      </c>
      <c r="I35" s="41" t="s">
        <v>5</v>
      </c>
      <c r="J35" s="36">
        <f>IF(L14=2,0.4,0.5)</f>
        <v>0.5</v>
      </c>
      <c r="N35" s="1" t="str">
        <f>IF(H35&gt;0,1905,"")</f>
        <v/>
      </c>
      <c r="O35" s="1" t="str">
        <f>IF(H35&gt;0,H35,"")</f>
        <v/>
      </c>
    </row>
    <row r="36" spans="2:15" x14ac:dyDescent="0.2">
      <c r="C36" s="1" t="s">
        <v>4</v>
      </c>
      <c r="D36" s="38">
        <f>SUM(D33:D35)</f>
        <v>0</v>
      </c>
      <c r="E36" s="42" t="s">
        <v>5</v>
      </c>
      <c r="F36" s="9"/>
      <c r="G36" s="9"/>
      <c r="H36" s="38">
        <f>SUM(H33:H35)</f>
        <v>0</v>
      </c>
      <c r="I36" s="42" t="s">
        <v>5</v>
      </c>
      <c r="J36" s="40" t="str">
        <f>IF(H36=0,"",ROUND((H33*J33+H34*J34+H35*J35)/H36,2))</f>
        <v/>
      </c>
    </row>
    <row r="38" spans="2:15" ht="7.5" customHeight="1" x14ac:dyDescent="0.2">
      <c r="B38" s="22"/>
      <c r="C38" s="23"/>
      <c r="D38" s="23"/>
      <c r="E38" s="23"/>
      <c r="F38" s="23"/>
      <c r="G38" s="23"/>
      <c r="H38" s="24"/>
    </row>
    <row r="39" spans="2:15" ht="15" x14ac:dyDescent="0.25">
      <c r="B39" s="25"/>
      <c r="C39" s="1" t="s">
        <v>40</v>
      </c>
      <c r="H39" s="44" t="str">
        <f>IF(OR(ISBLANK(D19),ISBLANK(D45)),"",IF(D45&lt;=D20,"  Datum moet na datum van ingang liggen",""))</f>
        <v/>
      </c>
    </row>
    <row r="40" spans="2:15" x14ac:dyDescent="0.2">
      <c r="B40" s="25"/>
      <c r="C40" s="1" t="s">
        <v>31</v>
      </c>
      <c r="D40" s="29"/>
      <c r="E40" s="41" t="s">
        <v>5</v>
      </c>
      <c r="F40" s="36">
        <f>IF(L14=2,0.25,0.35)</f>
        <v>0.35</v>
      </c>
      <c r="G40" s="31"/>
      <c r="H40" s="30"/>
      <c r="J40" s="4"/>
      <c r="N40" s="1" t="str">
        <f>IF(D40&gt;0,1906,"")</f>
        <v/>
      </c>
      <c r="O40" s="1" t="str">
        <f>IF(D40&gt;0,D40,"")</f>
        <v/>
      </c>
    </row>
    <row r="41" spans="2:15" x14ac:dyDescent="0.2">
      <c r="B41" s="25"/>
      <c r="C41" s="1" t="s">
        <v>32</v>
      </c>
      <c r="D41" s="29"/>
      <c r="E41" s="41" t="s">
        <v>5</v>
      </c>
      <c r="F41" s="36">
        <v>0</v>
      </c>
      <c r="G41" s="46"/>
      <c r="H41" s="30"/>
      <c r="J41" s="4"/>
    </row>
    <row r="42" spans="2:15" x14ac:dyDescent="0.2">
      <c r="B42" s="25"/>
      <c r="C42" s="1" t="s">
        <v>42</v>
      </c>
      <c r="D42" s="29"/>
      <c r="E42" s="41" t="s">
        <v>5</v>
      </c>
      <c r="F42" s="36">
        <f>IF(L14=2,0.4,0.5)</f>
        <v>0.5</v>
      </c>
      <c r="G42" s="46"/>
      <c r="H42" s="30"/>
      <c r="J42" s="4"/>
    </row>
    <row r="43" spans="2:15" ht="15" x14ac:dyDescent="0.25">
      <c r="B43" s="25"/>
      <c r="C43" s="1" t="s">
        <v>33</v>
      </c>
      <c r="D43" s="37">
        <f>SUM(D40:D42)</f>
        <v>0</v>
      </c>
      <c r="E43" s="41" t="s">
        <v>5</v>
      </c>
      <c r="F43" s="36" t="str">
        <f>IFERROR(((D40*F40)+(D42*F42))/D43,"")</f>
        <v/>
      </c>
      <c r="G43" s="8" t="s">
        <v>34</v>
      </c>
      <c r="H43" s="45" t="str">
        <f>IF(D43&gt;D22*1659*0.5," Totaal mag niet meer zijn dan 50% van de werktijd","")</f>
        <v/>
      </c>
      <c r="J43" s="4"/>
    </row>
    <row r="44" spans="2:15" ht="15" x14ac:dyDescent="0.25">
      <c r="B44" s="25"/>
      <c r="C44" s="43" t="s">
        <v>45</v>
      </c>
      <c r="D44" s="8"/>
      <c r="F44" s="4"/>
      <c r="G44" s="8"/>
      <c r="H44" s="45"/>
      <c r="J44" s="4"/>
    </row>
    <row r="45" spans="2:15" ht="15" x14ac:dyDescent="0.25">
      <c r="B45" s="25"/>
      <c r="C45" s="1" t="s">
        <v>41</v>
      </c>
      <c r="D45" s="14"/>
      <c r="F45" s="4"/>
      <c r="G45" s="8"/>
      <c r="H45" s="45"/>
      <c r="J45" s="4"/>
    </row>
    <row r="46" spans="2:15" ht="8.25" customHeight="1" x14ac:dyDescent="0.2">
      <c r="B46" s="26"/>
      <c r="C46" s="27"/>
      <c r="D46" s="27"/>
      <c r="E46" s="27"/>
      <c r="F46" s="27"/>
      <c r="G46" s="27"/>
      <c r="H46" s="28"/>
    </row>
    <row r="47" spans="2:15" ht="19.5" customHeight="1" x14ac:dyDescent="0.2">
      <c r="C47" s="47" t="s">
        <v>22</v>
      </c>
      <c r="D47" s="47"/>
      <c r="E47" s="47"/>
      <c r="F47" s="47"/>
      <c r="G47" s="47"/>
      <c r="H47" s="47"/>
      <c r="I47" s="47"/>
      <c r="J47" s="47"/>
      <c r="K47" s="47"/>
    </row>
    <row r="48" spans="2:15" x14ac:dyDescent="0.2">
      <c r="C48" s="47" t="s">
        <v>30</v>
      </c>
      <c r="D48" s="47"/>
      <c r="E48" s="47"/>
      <c r="F48" s="47"/>
      <c r="G48" s="47"/>
      <c r="H48" s="47"/>
      <c r="I48" s="47"/>
      <c r="J48" s="47"/>
      <c r="K48" s="47"/>
    </row>
    <row r="49" spans="3:11" x14ac:dyDescent="0.2">
      <c r="C49" s="47" t="s">
        <v>23</v>
      </c>
      <c r="D49" s="47"/>
      <c r="E49" s="47"/>
      <c r="F49" s="47"/>
      <c r="G49" s="47"/>
      <c r="H49" s="47"/>
      <c r="I49" s="47"/>
      <c r="J49" s="47"/>
      <c r="K49" s="47"/>
    </row>
    <row r="50" spans="3:11" x14ac:dyDescent="0.2">
      <c r="C50" s="47" t="s">
        <v>27</v>
      </c>
      <c r="D50" s="47"/>
      <c r="E50" s="47"/>
      <c r="F50" s="47"/>
      <c r="G50" s="47"/>
      <c r="H50" s="47"/>
      <c r="I50" s="47"/>
      <c r="J50" s="47"/>
      <c r="K50" s="47"/>
    </row>
    <row r="51" spans="3:11" ht="17.25" x14ac:dyDescent="0.25">
      <c r="C51" s="47" t="s">
        <v>43</v>
      </c>
      <c r="D51" s="47"/>
      <c r="E51" s="47"/>
      <c r="F51" s="47"/>
      <c r="G51" s="47"/>
      <c r="H51" s="47"/>
      <c r="I51" s="47"/>
      <c r="J51" s="47"/>
      <c r="K51" s="47"/>
    </row>
  </sheetData>
  <sheetProtection algorithmName="SHA-512" hashValue="1JBX2764pbhS00I3nx3iVXnFbopZkI4zoApdomMWaOXBZja8giZmZcGXIPAiZRn8TX69KRiMv0xDvQh2k3pnUw==" saltValue="CGfqkEH+hVcc8GhsbdSqow==" spinCount="100000" sheet="1" selectLockedCells="1"/>
  <dataConsolidate/>
  <mergeCells count="10">
    <mergeCell ref="C51:K51"/>
    <mergeCell ref="C48:K48"/>
    <mergeCell ref="C49:K49"/>
    <mergeCell ref="C50:K50"/>
    <mergeCell ref="C1:E1"/>
    <mergeCell ref="C47:K47"/>
    <mergeCell ref="D6:H6"/>
    <mergeCell ref="D10:H10"/>
    <mergeCell ref="F32:H32"/>
    <mergeCell ref="D32:E32"/>
  </mergeCells>
  <conditionalFormatting sqref="C44">
    <cfRule type="expression" dxfId="1" priority="1">
      <formula>$D$43&gt;340</formula>
    </cfRule>
  </conditionalFormatting>
  <conditionalFormatting sqref="D43:D44">
    <cfRule type="expression" dxfId="0" priority="3">
      <formula>D43&gt;(D22*1659*0.5)</formula>
    </cfRule>
  </conditionalFormatting>
  <dataValidations count="4">
    <dataValidation type="whole" allowBlank="1" showInputMessage="1" showErrorMessage="1" error="Werkgeversnummer bestaat maximaal uit 5 cijfers, u heeft meer dan 5 cijfers opgegeven of een teken dat geen cijfer is." sqref="D4" xr:uid="{00000000-0002-0000-0000-000000000000}">
      <formula1>0</formula1>
      <formula2>99999</formula2>
    </dataValidation>
    <dataValidation type="whole" allowBlank="1" showInputMessage="1" showErrorMessage="1" error="Personeelsnummer bestaat maximaal uit 6 cijfers, u heeft meer dan 6 cijfers opgegeven of een teken dat geen cijfer is." sqref="D8" xr:uid="{00000000-0002-0000-0000-000001000000}">
      <formula1>0</formula1>
      <formula2>999999</formula2>
    </dataValidation>
    <dataValidation type="list" allowBlank="1" showInputMessage="1" showErrorMessage="1" sqref="D16 D26" xr:uid="{00000000-0002-0000-0000-000002000000}">
      <formula1>$N$8:$N$9</formula1>
    </dataValidation>
    <dataValidation type="list" allowBlank="1" showInputMessage="1" showErrorMessage="1" sqref="D14" xr:uid="{00000000-0002-0000-0000-000004000000}">
      <formula1>$N$11:$N$12</formula1>
    </dataValidation>
  </dataValidations>
  <pageMargins left="0.70866141732283472" right="0.70866141732283472" top="0.74803149606299213" bottom="0.74803149606299213" header="0.31496062992125984" footer="0.31496062992125984"/>
  <pageSetup paperSize="9" scale="78" orientation="landscape" blackAndWhite="1"/>
  <headerFooter>
    <oddFooter>&amp;R&amp;T  &amp;D</oddFooter>
  </headerFooter>
  <ignoredErrors>
    <ignoredError sqref="D43"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BF9CFCAA46D846B9B722E2CE6CFB9B" ma:contentTypeVersion="15" ma:contentTypeDescription="Een nieuw document maken." ma:contentTypeScope="" ma:versionID="de4df888180b2985386e3a9deab9817e">
  <xsd:schema xmlns:xsd="http://www.w3.org/2001/XMLSchema" xmlns:xs="http://www.w3.org/2001/XMLSchema" xmlns:p="http://schemas.microsoft.com/office/2006/metadata/properties" xmlns:ns2="d4360218-832f-4aff-8006-ef80c026c6d2" xmlns:ns3="6d3522b0-0efc-4981-9279-79eb4d041a05" targetNamespace="http://schemas.microsoft.com/office/2006/metadata/properties" ma:root="true" ma:fieldsID="d9f871a548757d4e2784b9a011288585" ns2:_="" ns3:_="">
    <xsd:import namespace="d4360218-832f-4aff-8006-ef80c026c6d2"/>
    <xsd:import namespace="6d3522b0-0efc-4981-9279-79eb4d041a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60218-832f-4aff-8006-ef80c026c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3522b0-0efc-4981-9279-79eb4d041a0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dfb8bd9a-7680-48ff-b375-e3cb842b4274}" ma:internalName="TaxCatchAll" ma:showField="CatchAllData" ma:web="6d3522b0-0efc-4981-9279-79eb4d041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3522b0-0efc-4981-9279-79eb4d041a05" xsi:nil="true"/>
    <lcf76f155ced4ddcb4097134ff3c332f xmlns="d4360218-832f-4aff-8006-ef80c026c6d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502118-9EE7-4162-82A2-EC38188BAE9C}">
  <ds:schemaRefs>
    <ds:schemaRef ds:uri="http://schemas.microsoft.com/sharepoint/v3/contenttype/forms"/>
  </ds:schemaRefs>
</ds:datastoreItem>
</file>

<file path=customXml/itemProps2.xml><?xml version="1.0" encoding="utf-8"?>
<ds:datastoreItem xmlns:ds="http://schemas.openxmlformats.org/officeDocument/2006/customXml" ds:itemID="{07670690-3D1D-405B-9964-05C8FF12261D}"/>
</file>

<file path=customXml/itemProps3.xml><?xml version="1.0" encoding="utf-8"?>
<ds:datastoreItem xmlns:ds="http://schemas.openxmlformats.org/officeDocument/2006/customXml" ds:itemID="{0F08A3D8-2CDF-4EAE-8C94-16A4A5A81DFD}">
  <ds:schemaRefs>
    <ds:schemaRef ds:uri="http://schemas.microsoft.com/office/2006/metadata/properties"/>
    <ds:schemaRef ds:uri="http://schemas.microsoft.com/office/infopath/2007/PartnerControls"/>
    <ds:schemaRef ds:uri="b7d7a484-9eba-4d50-9929-c9c44a97b48c"/>
    <ds:schemaRef ds:uri="3253d3d5-7728-4470-a8ad-dee6923a3a7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dzi 57eo 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 Noordhoek</dc:creator>
  <cp:lastModifiedBy>Peter de Vette</cp:lastModifiedBy>
  <cp:lastPrinted>2016-06-20T10:15:34Z</cp:lastPrinted>
  <dcterms:created xsi:type="dcterms:W3CDTF">2015-01-14T15:41:10Z</dcterms:created>
  <dcterms:modified xsi:type="dcterms:W3CDTF">2024-11-20T16:42:13Z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0x010100FBBF9CFCAA46D846B9B722E2CE6CFB9B</vt:lpwstr>
  </property>
</Properties>
</file>